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2" windowHeight="12396"/>
  </bookViews>
  <sheets>
    <sheet name="List1" sheetId="1" r:id="rId1"/>
  </sheets>
  <definedNames>
    <definedName name="_xlnm.Print_Area" localSheetId="0">List1!$B$1:$N$50</definedName>
  </definedNames>
  <calcPr calcId="152511"/>
</workbook>
</file>

<file path=xl/calcChain.xml><?xml version="1.0" encoding="utf-8"?>
<calcChain xmlns="http://schemas.openxmlformats.org/spreadsheetml/2006/main">
  <c r="N50" i="1" l="1"/>
  <c r="N49" i="1"/>
  <c r="M50" i="1"/>
  <c r="M49" i="1"/>
  <c r="M43" i="1" l="1"/>
  <c r="M42" i="1"/>
  <c r="M40" i="1"/>
  <c r="M39" i="1"/>
  <c r="M38" i="1"/>
  <c r="M37" i="1"/>
  <c r="M35" i="1"/>
  <c r="M34" i="1"/>
  <c r="M30" i="1"/>
  <c r="M26" i="1"/>
  <c r="M23" i="1"/>
  <c r="M20" i="1"/>
  <c r="M18" i="1"/>
  <c r="M17" i="1"/>
  <c r="M15" i="1"/>
  <c r="M13" i="1"/>
  <c r="M11" i="1"/>
  <c r="M9" i="1"/>
  <c r="M8" i="1"/>
  <c r="M7" i="1"/>
  <c r="M6" i="1"/>
  <c r="N35" i="1" l="1"/>
  <c r="M32" i="1"/>
  <c r="M33" i="1"/>
  <c r="M31" i="1"/>
  <c r="M21" i="1"/>
  <c r="N21" i="1" s="1"/>
  <c r="N13" i="1"/>
  <c r="N11" i="1"/>
  <c r="N8" i="1"/>
  <c r="N7" i="1"/>
  <c r="N9" i="1"/>
  <c r="M10" i="1"/>
  <c r="N10" i="1" s="1"/>
  <c r="N30" i="1"/>
  <c r="D13" i="1"/>
  <c r="N33" i="1" l="1"/>
  <c r="N15" i="1" l="1"/>
  <c r="N26" i="1"/>
  <c r="N31" i="1"/>
  <c r="N32" i="1"/>
  <c r="N43" i="1"/>
  <c r="N40" i="1"/>
  <c r="N39" i="1"/>
  <c r="N34" i="1"/>
  <c r="N23" i="1"/>
  <c r="N20" i="1"/>
  <c r="N18" i="1"/>
  <c r="N17" i="1"/>
  <c r="N38" i="1"/>
  <c r="N6" i="1" l="1"/>
  <c r="M27" i="1" l="1"/>
  <c r="N27" i="1" s="1"/>
  <c r="M28" i="1"/>
  <c r="N28" i="1" s="1"/>
  <c r="M29" i="1"/>
  <c r="M24" i="1"/>
  <c r="N24" i="1" s="1"/>
  <c r="M19" i="1"/>
  <c r="N37" i="1"/>
  <c r="N29" i="1" l="1"/>
  <c r="N45" i="1" s="1"/>
  <c r="N46" i="1" s="1"/>
  <c r="M45" i="1"/>
  <c r="M46" i="1" s="1"/>
  <c r="N19" i="1"/>
  <c r="N42" i="1"/>
</calcChain>
</file>

<file path=xl/sharedStrings.xml><?xml version="1.0" encoding="utf-8"?>
<sst xmlns="http://schemas.openxmlformats.org/spreadsheetml/2006/main" count="115" uniqueCount="76">
  <si>
    <t>výtah</t>
  </si>
  <si>
    <t>Název položky</t>
  </si>
  <si>
    <t>MJ</t>
  </si>
  <si>
    <t>povrch</t>
  </si>
  <si>
    <t>Cena za MJ bez DPH</t>
  </si>
  <si>
    <t>Měsíčně</t>
  </si>
  <si>
    <t>Půlročně</t>
  </si>
  <si>
    <t>Vytírání podlah</t>
  </si>
  <si>
    <t>Mytí, čištění a dezinfekce</t>
  </si>
  <si>
    <t>ks</t>
  </si>
  <si>
    <t>Mytí</t>
  </si>
  <si>
    <t>Čištění a leštění prosklených ploch</t>
  </si>
  <si>
    <t xml:space="preserve">Ostatní </t>
  </si>
  <si>
    <t>MÉSÍČNÍ NABÍDKOVÁ CENA ZAOKROUHLENÁ NA CELÉ KČ:</t>
  </si>
  <si>
    <t>Mimořádný úklid</t>
  </si>
  <si>
    <t>otírání prachu z radiátorů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</si>
  <si>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</si>
  <si>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</si>
  <si>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</si>
  <si>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</si>
  <si>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hasící přístroje a skříně hydrantů</t>
  </si>
  <si>
    <t>svítidla stropní a nástěnná</t>
  </si>
  <si>
    <t>svítidla nouzová</t>
  </si>
  <si>
    <t>venkovní schodiště</t>
  </si>
  <si>
    <t>zrcadla na WC a ve výtazích</t>
  </si>
  <si>
    <t>vstupy - venkovní rohože</t>
  </si>
  <si>
    <t>vstupní prostory rohože</t>
  </si>
  <si>
    <t xml:space="preserve">Vysávání </t>
  </si>
  <si>
    <t>prostor výtahu - dveřní žlábky</t>
  </si>
  <si>
    <t xml:space="preserve">ometání, vysávání pavučin na stěnách i stropech všech místností, ve kterých je prováděn úklid  </t>
  </si>
  <si>
    <t>výtahová kabina desinfekce</t>
  </si>
  <si>
    <t>výtahová kabina běžné mytí stěn a podhledu</t>
  </si>
  <si>
    <t>Cena s DPH 15%</t>
  </si>
  <si>
    <t>požární žebříky</t>
  </si>
  <si>
    <t>PVC</t>
  </si>
  <si>
    <t>keramická dlažba</t>
  </si>
  <si>
    <t>keramická dlažba,PVC</t>
  </si>
  <si>
    <t>Denně v pracovní dny</t>
  </si>
  <si>
    <t>Krejčího 1173</t>
  </si>
  <si>
    <t>Strojové (hloubkové) čištění podlah</t>
  </si>
  <si>
    <t>CELKOVÁ NABÍDKOVÁ CENA V KČ:</t>
  </si>
  <si>
    <t xml:space="preserve"> </t>
  </si>
  <si>
    <r>
      <t>24m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</si>
  <si>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</si>
  <si>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vnitřní částečně prosklené dveře 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</si>
  <si>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</si>
  <si>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okna a prosklené stěny včetně rámů a parapetů </t>
  </si>
  <si>
    <r>
      <t>408m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</si>
  <si>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stěny se vstupy</t>
  </si>
  <si>
    <t xml:space="preserve">prosklené dveře na terasu </t>
  </si>
  <si>
    <r>
      <t>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</si>
  <si>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</si>
  <si>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schodiště</t>
  </si>
  <si>
    <t>úklid sněhu  před vchodem k hranici chodníku parkoviště, cena za 1 m2</t>
  </si>
  <si>
    <t>asfalt, zámková dlažba</t>
  </si>
  <si>
    <t>chodby u schodiště a před výtahem</t>
  </si>
  <si>
    <t>2x týdně</t>
  </si>
  <si>
    <t>1x týdně</t>
  </si>
  <si>
    <t>zádveří, vstupy, haly</t>
  </si>
  <si>
    <t>Čtvrtletně</t>
  </si>
  <si>
    <t>sklepy</t>
  </si>
  <si>
    <t>beton s nátěrem</t>
  </si>
  <si>
    <t>prostory , kde je prováděn úklid mimo sklepů a výtahů</t>
  </si>
  <si>
    <t>větrací mřížky VZT (v dosahu nade dveřmi)</t>
  </si>
  <si>
    <t>pavučiny na sklepních kójích</t>
  </si>
  <si>
    <t>radiátory plošné umytí</t>
  </si>
  <si>
    <t>hlavní vstupy do objektu kompletní</t>
  </si>
  <si>
    <t>vnitřní parapety oken</t>
  </si>
  <si>
    <t xml:space="preserve">madla a zábradlí                         </t>
  </si>
  <si>
    <t xml:space="preserve">větrací mřížky VZT </t>
  </si>
  <si>
    <t>kov, dřevo, 845m</t>
  </si>
  <si>
    <t>úklid na objednávku po haváriích, poruchách, stavebních pracích apod., cena za 1 m2</t>
  </si>
  <si>
    <t>dlažby</t>
  </si>
  <si>
    <t>Cenová kalkulace úklidových služeb a hygienických prostředků Krejčího 1173</t>
  </si>
  <si>
    <t>chodby u bytů</t>
  </si>
  <si>
    <t>Cena bez DPH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</si>
</sst>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146">
    <xf numFmtId="0" fontId="0" fillId="0" borderId="0" xfId="0"/>
    <xf numFmtId="0" fontId="13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0" fillId="3" borderId="2" xfId="0" applyFont="1" applyFill="1" applyBorder="1"/>
    <xf numFmtId="0" fontId="10" fillId="3" borderId="2" xfId="0" applyFont="1" applyFill="1" applyBorder="1" applyAlignment="1">
      <alignment horizontal="center"/>
    </xf>
    <xf numFmtId="0" fontId="10" fillId="0" borderId="3" xfId="0" applyFont="1" applyBorder="1"/>
    <xf numFmtId="0" fontId="10" fillId="0" borderId="3" xfId="0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2" xfId="0" applyFont="1" applyFill="1" applyBorder="1" applyAlignment="1"/>
    <xf numFmtId="0" fontId="10" fillId="0" borderId="5" xfId="0" applyFont="1" applyBorder="1" applyAlignment="1">
      <alignment horizontal="center"/>
    </xf>
    <xf numFmtId="0" fontId="21" fillId="0" borderId="8" xfId="1" applyFont="1" applyFill="1" applyBorder="1" applyAlignment="1">
      <alignment vertical="center"/>
    </xf>
    <xf numFmtId="0" fontId="15" fillId="0" borderId="4" xfId="0" applyFont="1" applyBorder="1" applyAlignment="1">
      <alignment vertical="center"/>
    </xf>
    <xf numFmtId="1" fontId="22" fillId="0" borderId="4" xfId="1" applyNumberFormat="1" applyFont="1" applyFill="1" applyBorder="1" applyAlignment="1">
      <alignment horizontal="center" vertical="center"/>
    </xf>
    <xf numFmtId="0" fontId="15" fillId="0" borderId="4" xfId="0" applyFont="1" applyBorder="1"/>
    <xf numFmtId="0" fontId="15" fillId="0" borderId="2" xfId="0" applyFont="1" applyBorder="1"/>
    <xf numFmtId="0" fontId="17" fillId="3" borderId="13" xfId="0" applyFont="1" applyFill="1" applyBorder="1" applyAlignment="1"/>
    <xf numFmtId="0" fontId="17" fillId="3" borderId="14" xfId="0" applyFont="1" applyFill="1" applyBorder="1" applyAlignment="1"/>
    <xf numFmtId="0" fontId="17" fillId="3" borderId="14" xfId="0" applyFont="1" applyFill="1" applyBorder="1" applyAlignment="1">
      <alignment horizontal="center"/>
    </xf>
    <xf numFmtId="0" fontId="17" fillId="3" borderId="15" xfId="0" applyFont="1" applyFill="1" applyBorder="1" applyAlignment="1">
      <alignment horizontal="center"/>
    </xf>
    <xf numFmtId="0" fontId="16" fillId="3" borderId="11" xfId="0" applyFont="1" applyFill="1" applyBorder="1"/>
    <xf numFmtId="0" fontId="10" fillId="0" borderId="7" xfId="0" applyFont="1" applyBorder="1"/>
    <xf numFmtId="0" fontId="10" fillId="0" borderId="16" xfId="0" applyFont="1" applyFill="1" applyBorder="1"/>
    <xf numFmtId="0" fontId="10" fillId="0" borderId="6" xfId="0" applyFont="1" applyFill="1" applyBorder="1"/>
    <xf numFmtId="0" fontId="16" fillId="3" borderId="11" xfId="0" applyFont="1" applyFill="1" applyBorder="1" applyAlignment="1"/>
    <xf numFmtId="0" fontId="19" fillId="0" borderId="16" xfId="1" applyFont="1" applyFill="1" applyBorder="1" applyAlignment="1">
      <alignment vertical="center" wrapText="1"/>
    </xf>
    <xf numFmtId="0" fontId="19" fillId="0" borderId="6" xfId="1" applyFont="1" applyFill="1" applyBorder="1" applyAlignment="1">
      <alignment vertical="center" wrapText="1"/>
    </xf>
    <xf numFmtId="0" fontId="20" fillId="3" borderId="11" xfId="1" applyFont="1" applyFill="1" applyBorder="1" applyAlignment="1">
      <alignment vertical="center"/>
    </xf>
    <xf numFmtId="0" fontId="19" fillId="0" borderId="6" xfId="0" applyFont="1" applyBorder="1" applyAlignment="1">
      <alignment horizontal="justify" vertical="center"/>
    </xf>
    <xf numFmtId="0" fontId="17" fillId="0" borderId="14" xfId="0" applyFont="1" applyBorder="1" applyAlignment="1">
      <alignment horizontal="center" wrapText="1"/>
    </xf>
    <xf numFmtId="0" fontId="17" fillId="0" borderId="13" xfId="0" applyFont="1" applyBorder="1" applyAlignment="1">
      <alignment horizontal="center" wrapText="1"/>
    </xf>
    <xf numFmtId="0" fontId="17" fillId="0" borderId="15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0" fillId="0" borderId="19" xfId="0" applyFont="1" applyBorder="1"/>
    <xf numFmtId="0" fontId="10" fillId="0" borderId="19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0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3" borderId="20" xfId="0" applyFont="1" applyFill="1" applyBorder="1"/>
    <xf numFmtId="0" fontId="17" fillId="3" borderId="20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0" fillId="3" borderId="7" xfId="1" applyFont="1" applyFill="1" applyBorder="1" applyAlignment="1">
      <alignment vertical="center" wrapText="1"/>
    </xf>
    <xf numFmtId="0" fontId="10" fillId="3" borderId="5" xfId="0" applyFont="1" applyFill="1" applyBorder="1"/>
    <xf numFmtId="0" fontId="16" fillId="3" borderId="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/>
    <xf numFmtId="0" fontId="3" fillId="0" borderId="4" xfId="0" applyFont="1" applyBorder="1"/>
    <xf numFmtId="0" fontId="3" fillId="0" borderId="8" xfId="1" applyFont="1" applyFill="1" applyBorder="1" applyAlignment="1">
      <alignment vertical="center" wrapText="1"/>
    </xf>
    <xf numFmtId="0" fontId="24" fillId="0" borderId="8" xfId="0" applyFont="1" applyBorder="1"/>
    <xf numFmtId="0" fontId="24" fillId="0" borderId="16" xfId="0" applyFont="1" applyBorder="1"/>
    <xf numFmtId="0" fontId="21" fillId="0" borderId="2" xfId="1" applyFont="1" applyFill="1" applyBorder="1" applyAlignment="1">
      <alignment horizontal="left" vertical="center" wrapText="1"/>
    </xf>
    <xf numFmtId="0" fontId="0" fillId="0" borderId="6" xfId="0" applyFont="1" applyFill="1" applyBorder="1"/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0" xfId="0" applyFont="1"/>
    <xf numFmtId="0" fontId="0" fillId="0" borderId="18" xfId="0" applyFont="1" applyBorder="1" applyAlignment="1">
      <alignment wrapText="1"/>
    </xf>
    <xf numFmtId="0" fontId="22" fillId="0" borderId="6" xfId="1" applyFont="1" applyFill="1" applyBorder="1" applyAlignment="1">
      <alignment vertical="center" wrapText="1"/>
    </xf>
    <xf numFmtId="0" fontId="2" fillId="0" borderId="1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8" xfId="0" applyFont="1" applyFill="1" applyBorder="1"/>
    <xf numFmtId="0" fontId="3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11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164" fontId="0" fillId="0" borderId="1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49" fontId="22" fillId="0" borderId="1" xfId="1" applyNumberFormat="1" applyFont="1" applyFill="1" applyBorder="1" applyAlignment="1">
      <alignment horizontal="center" vertical="center" wrapText="1" shrinkToFit="1"/>
    </xf>
    <xf numFmtId="4" fontId="22" fillId="0" borderId="1" xfId="1" applyNumberFormat="1" applyFont="1" applyFill="1" applyBorder="1" applyAlignment="1">
      <alignment horizontal="right" vertical="center"/>
    </xf>
    <xf numFmtId="1" fontId="14" fillId="0" borderId="1" xfId="1" applyNumberFormat="1" applyFont="1" applyFill="1" applyBorder="1" applyAlignment="1">
      <alignment horizontal="center" vertical="center"/>
    </xf>
    <xf numFmtId="0" fontId="21" fillId="2" borderId="8" xfId="1" applyFont="1" applyFill="1" applyBorder="1" applyAlignment="1">
      <alignment vertical="center"/>
    </xf>
    <xf numFmtId="0" fontId="14" fillId="2" borderId="4" xfId="1" applyFont="1" applyFill="1" applyBorder="1" applyAlignment="1">
      <alignment horizontal="center" vertical="center" wrapText="1"/>
    </xf>
    <xf numFmtId="0" fontId="14" fillId="2" borderId="4" xfId="1" applyNumberFormat="1" applyFont="1" applyFill="1" applyBorder="1" applyAlignment="1">
      <alignment horizontal="right" vertical="center"/>
    </xf>
    <xf numFmtId="0" fontId="14" fillId="2" borderId="4" xfId="1" applyNumberFormat="1" applyFont="1" applyFill="1" applyBorder="1" applyAlignment="1">
      <alignment vertical="center"/>
    </xf>
    <xf numFmtId="1" fontId="14" fillId="2" borderId="4" xfId="1" applyNumberFormat="1" applyFont="1" applyFill="1" applyBorder="1" applyAlignment="1">
      <alignment horizontal="center" vertical="center"/>
    </xf>
    <xf numFmtId="2" fontId="14" fillId="2" borderId="9" xfId="1" applyNumberFormat="1" applyFont="1" applyFill="1" applyBorder="1" applyAlignment="1">
      <alignment horizontal="center" vertical="center"/>
    </xf>
    <xf numFmtId="0" fontId="22" fillId="0" borderId="6" xfId="2" applyFont="1" applyBorder="1" applyAlignment="1">
      <alignment horizontal="justify" vertical="center"/>
    </xf>
    <xf numFmtId="4" fontId="22" fillId="0" borderId="2" xfId="1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11" xfId="1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horizontal="left" vertical="center" wrapText="1"/>
    </xf>
    <xf numFmtId="0" fontId="19" fillId="0" borderId="23" xfId="1" applyFont="1" applyFill="1" applyBorder="1" applyAlignment="1">
      <alignment horizontal="left" vertical="center" wrapText="1"/>
    </xf>
    <xf numFmtId="0" fontId="19" fillId="0" borderId="24" xfId="1" applyFont="1" applyFill="1" applyBorder="1" applyAlignment="1">
      <alignment horizontal="left" vertical="center" wrapText="1"/>
    </xf>
    <xf numFmtId="0" fontId="19" fillId="0" borderId="25" xfId="1" applyFont="1" applyFill="1" applyBorder="1" applyAlignment="1">
      <alignment horizontal="left" vertical="center" wrapText="1"/>
    </xf>
    <xf numFmtId="0" fontId="19" fillId="0" borderId="26" xfId="1" applyFont="1" applyFill="1" applyBorder="1" applyAlignment="1">
      <alignment horizontal="left" vertical="center" wrapText="1"/>
    </xf>
    <xf numFmtId="4" fontId="14" fillId="4" borderId="1" xfId="1" applyNumberFormat="1" applyFont="1" applyFill="1" applyBorder="1" applyAlignment="1" applyProtection="1">
      <alignment vertical="center"/>
      <protection locked="0"/>
    </xf>
    <xf numFmtId="0" fontId="0" fillId="4" borderId="2" xfId="0" applyFill="1" applyBorder="1" applyProtection="1">
      <protection locked="0"/>
    </xf>
    <xf numFmtId="0" fontId="10" fillId="4" borderId="4" xfId="0" applyFont="1" applyFill="1" applyBorder="1" applyAlignment="1" applyProtection="1">
      <alignment horizontal="center"/>
      <protection locked="0"/>
    </xf>
    <xf numFmtId="0" fontId="10" fillId="4" borderId="2" xfId="0" applyFont="1" applyFill="1" applyBorder="1" applyAlignment="1" applyProtection="1">
      <alignment horizontal="center"/>
      <protection locked="0"/>
    </xf>
    <xf numFmtId="0" fontId="10" fillId="4" borderId="1" xfId="0" applyFont="1" applyFill="1" applyBorder="1" applyAlignment="1" applyProtection="1">
      <alignment horizontal="center"/>
      <protection locked="0"/>
    </xf>
    <xf numFmtId="0" fontId="10" fillId="4" borderId="3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0" fontId="10" fillId="4" borderId="19" xfId="0" applyFont="1" applyFill="1" applyBorder="1" applyAlignment="1" applyProtection="1">
      <alignment horizontal="center"/>
      <protection locked="0"/>
    </xf>
    <xf numFmtId="0" fontId="0" fillId="4" borderId="5" xfId="0" applyFont="1" applyFill="1" applyBorder="1" applyAlignment="1" applyProtection="1">
      <alignment horizontal="center"/>
      <protection locked="0"/>
    </xf>
    <xf numFmtId="0" fontId="0" fillId="4" borderId="3" xfId="0" applyFont="1" applyFill="1" applyBorder="1" applyAlignment="1" applyProtection="1">
      <alignment horizontal="center"/>
      <protection locked="0"/>
    </xf>
    <xf numFmtId="0" fontId="10" fillId="4" borderId="5" xfId="0" applyFont="1" applyFill="1" applyBorder="1" applyAlignment="1" applyProtection="1">
      <alignment horizontal="center"/>
      <protection locked="0"/>
    </xf>
    <xf numFmtId="2" fontId="0" fillId="0" borderId="10" xfId="0" applyNumberFormat="1" applyFont="1" applyBorder="1" applyAlignment="1">
      <alignment horizontal="center"/>
    </xf>
    <xf numFmtId="2" fontId="13" fillId="0" borderId="0" xfId="0" applyNumberFormat="1" applyFont="1"/>
    <xf numFmtId="2" fontId="0" fillId="0" borderId="9" xfId="0" applyNumberFormat="1" applyFont="1" applyFill="1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" fontId="0" fillId="0" borderId="3" xfId="0" applyNumberFormat="1" applyFont="1" applyFill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10" fillId="3" borderId="20" xfId="0" applyNumberFormat="1" applyFont="1" applyFill="1" applyBorder="1" applyAlignment="1">
      <alignment horizontal="center"/>
    </xf>
    <xf numFmtId="1" fontId="10" fillId="3" borderId="21" xfId="0" applyNumberFormat="1" applyFont="1" applyFill="1" applyBorder="1" applyAlignment="1">
      <alignment horizontal="center"/>
    </xf>
    <xf numFmtId="1" fontId="10" fillId="3" borderId="2" xfId="0" applyNumberFormat="1" applyFont="1" applyFill="1" applyBorder="1" applyAlignment="1">
      <alignment horizontal="center"/>
    </xf>
    <xf numFmtId="1" fontId="10" fillId="3" borderId="12" xfId="0" applyNumberFormat="1" applyFont="1" applyFill="1" applyBorder="1" applyAlignment="1">
      <alignment horizontal="center"/>
    </xf>
    <xf numFmtId="1" fontId="0" fillId="0" borderId="4" xfId="0" applyNumberFormat="1" applyFont="1" applyFill="1" applyBorder="1" applyAlignment="1">
      <alignment horizontal="center"/>
    </xf>
    <xf numFmtId="1" fontId="16" fillId="3" borderId="2" xfId="0" applyNumberFormat="1" applyFont="1" applyFill="1" applyBorder="1" applyAlignment="1">
      <alignment horizontal="center"/>
    </xf>
    <xf numFmtId="1" fontId="16" fillId="3" borderId="12" xfId="0" applyNumberFormat="1" applyFont="1" applyFill="1" applyBorder="1" applyAlignment="1">
      <alignment horizontal="center"/>
    </xf>
    <xf numFmtId="1" fontId="10" fillId="3" borderId="5" xfId="0" applyNumberFormat="1" applyFont="1" applyFill="1" applyBorder="1" applyAlignment="1">
      <alignment horizontal="center"/>
    </xf>
    <xf numFmtId="1" fontId="10" fillId="3" borderId="22" xfId="0" applyNumberFormat="1" applyFont="1" applyFill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20" xfId="0" applyNumberFormat="1" applyFont="1" applyFill="1" applyBorder="1" applyAlignment="1">
      <alignment horizontal="center"/>
    </xf>
    <xf numFmtId="1" fontId="0" fillId="0" borderId="21" xfId="0" applyNumberFormat="1" applyFont="1" applyBorder="1" applyAlignment="1">
      <alignment horizontal="center"/>
    </xf>
    <xf numFmtId="1" fontId="13" fillId="0" borderId="0" xfId="0" applyNumberFormat="1" applyFont="1"/>
    <xf numFmtId="1" fontId="16" fillId="0" borderId="4" xfId="0" applyNumberFormat="1" applyFon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43" sqref="I43"/>
    </sheetView>
  </sheetViews>
  <sheetFormatPr defaultRowHeight="14.4" x14ac:dyDescent="0.3"/>
  <cols>
    <col min="1" max="1" width="6.33203125" customWidth="1"/>
    <col min="2" max="2" width="39.33203125" customWidth="1"/>
    <col min="3" max="3" width="22" customWidth="1"/>
    <col min="4" max="4" width="7.5546875" customWidth="1"/>
    <col min="5" max="5" width="9.109375" customWidth="1"/>
    <col min="6" max="7" width="8.33203125" customWidth="1"/>
    <col min="8" max="8" width="6.5546875" customWidth="1"/>
    <col min="9" max="9" width="8.5546875" bestFit="1" customWidth="1"/>
    <col min="10" max="10" width="10.109375" customWidth="1"/>
    <col min="11" max="11" width="8.88671875" bestFit="1" customWidth="1"/>
    <col min="12" max="12" width="6.44140625" bestFit="1" customWidth="1"/>
    <col min="13" max="13" width="13.21875" customWidth="1"/>
    <col min="14" max="14" width="13.109375" customWidth="1"/>
  </cols>
  <sheetData>
    <row r="1" spans="1:14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8.600000000000001" thickBot="1" x14ac:dyDescent="0.4">
      <c r="B2" s="101" t="s">
        <v>73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4" s="36" customFormat="1" ht="57.75" customHeight="1" thickBot="1" x14ac:dyDescent="0.35">
      <c r="B3" s="34" t="s">
        <v>1</v>
      </c>
      <c r="C3" s="33" t="s">
        <v>3</v>
      </c>
      <c r="D3" s="33" t="s">
        <v>2</v>
      </c>
      <c r="E3" s="33" t="s">
        <v>4</v>
      </c>
      <c r="F3" s="33" t="s">
        <v>37</v>
      </c>
      <c r="G3" s="33" t="s">
        <v>56</v>
      </c>
      <c r="H3" s="33" t="s">
        <v>57</v>
      </c>
      <c r="I3" s="33" t="s">
        <v>5</v>
      </c>
      <c r="J3" s="33" t="s">
        <v>59</v>
      </c>
      <c r="K3" s="33" t="s">
        <v>6</v>
      </c>
      <c r="L3" s="33" t="s">
        <v>19</v>
      </c>
      <c r="M3" s="33" t="s">
        <v>75</v>
      </c>
      <c r="N3" s="35" t="s">
        <v>32</v>
      </c>
    </row>
    <row r="4" spans="1:14" ht="17.25" customHeight="1" thickBot="1" x14ac:dyDescent="0.35">
      <c r="B4" s="100" t="s">
        <v>38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ht="16.8" thickBot="1" x14ac:dyDescent="0.35">
      <c r="B5" s="20" t="s">
        <v>7</v>
      </c>
      <c r="C5" s="21"/>
      <c r="D5" s="22" t="s">
        <v>17</v>
      </c>
      <c r="E5" s="22"/>
      <c r="F5" s="22"/>
      <c r="G5" s="22"/>
      <c r="H5" s="22"/>
      <c r="I5" s="22"/>
      <c r="J5" s="22"/>
      <c r="K5" s="22"/>
      <c r="L5" s="22"/>
      <c r="M5" s="22"/>
      <c r="N5" s="23"/>
    </row>
    <row r="6" spans="1:14" ht="15.6" x14ac:dyDescent="0.3">
      <c r="B6" s="61" t="s">
        <v>55</v>
      </c>
      <c r="C6" s="3" t="s">
        <v>35</v>
      </c>
      <c r="D6" s="84">
        <v>87</v>
      </c>
      <c r="E6" s="114"/>
      <c r="F6" s="4" t="s">
        <v>18</v>
      </c>
      <c r="G6" s="4"/>
      <c r="H6" s="4"/>
      <c r="I6" s="4"/>
      <c r="J6" s="4"/>
      <c r="K6" s="4"/>
      <c r="L6" s="4"/>
      <c r="M6" s="124">
        <f>+(D6*E6)*251</f>
        <v>0</v>
      </c>
      <c r="N6" s="125">
        <f>+M6*1.15</f>
        <v>0</v>
      </c>
    </row>
    <row r="7" spans="1:14" ht="15.6" x14ac:dyDescent="0.3">
      <c r="B7" s="62" t="s">
        <v>52</v>
      </c>
      <c r="C7" s="3" t="s">
        <v>35</v>
      </c>
      <c r="D7" s="84">
        <v>150</v>
      </c>
      <c r="E7" s="114"/>
      <c r="F7" s="4"/>
      <c r="G7" s="4"/>
      <c r="H7" s="4" t="s">
        <v>18</v>
      </c>
      <c r="I7" s="4"/>
      <c r="J7" s="4"/>
      <c r="K7" s="4"/>
      <c r="L7" s="4"/>
      <c r="M7" s="124">
        <f>+(D7*E7)*52</f>
        <v>0</v>
      </c>
      <c r="N7" s="125">
        <f t="shared" ref="N7:N13" si="0">+M7*1.15</f>
        <v>0</v>
      </c>
    </row>
    <row r="8" spans="1:14" x14ac:dyDescent="0.3">
      <c r="B8" s="64" t="s">
        <v>74</v>
      </c>
      <c r="C8" s="3" t="s">
        <v>36</v>
      </c>
      <c r="D8" s="84">
        <v>643.05999999999995</v>
      </c>
      <c r="E8" s="114"/>
      <c r="F8" s="4"/>
      <c r="G8" s="4" t="s">
        <v>18</v>
      </c>
      <c r="H8" s="4"/>
      <c r="I8" s="4"/>
      <c r="J8" s="4"/>
      <c r="K8" s="4"/>
      <c r="L8" s="4"/>
      <c r="M8" s="124">
        <f>+(D8*E8)*104</f>
        <v>0</v>
      </c>
      <c r="N8" s="125">
        <f t="shared" si="0"/>
        <v>0</v>
      </c>
    </row>
    <row r="9" spans="1:14" x14ac:dyDescent="0.3">
      <c r="B9" s="2" t="s">
        <v>58</v>
      </c>
      <c r="C9" s="3" t="s">
        <v>35</v>
      </c>
      <c r="D9" s="84">
        <v>288.77999999999997</v>
      </c>
      <c r="E9" s="114"/>
      <c r="F9" s="4" t="s">
        <v>18</v>
      </c>
      <c r="G9" s="4"/>
      <c r="H9" s="4"/>
      <c r="I9" s="4"/>
      <c r="J9" s="4"/>
      <c r="K9" s="4"/>
      <c r="L9" s="4"/>
      <c r="M9" s="124">
        <f>+(D9*E9)*251</f>
        <v>0</v>
      </c>
      <c r="N9" s="125">
        <f t="shared" si="0"/>
        <v>0</v>
      </c>
    </row>
    <row r="10" spans="1:14" x14ac:dyDescent="0.3">
      <c r="B10" s="2" t="s">
        <v>0</v>
      </c>
      <c r="C10" s="3" t="s">
        <v>34</v>
      </c>
      <c r="D10" s="84">
        <v>8.66</v>
      </c>
      <c r="E10" s="114"/>
      <c r="F10" s="4" t="s">
        <v>18</v>
      </c>
      <c r="G10" s="4"/>
      <c r="H10" s="4"/>
      <c r="I10" s="4"/>
      <c r="J10" s="4"/>
      <c r="K10" s="4"/>
      <c r="L10" s="4"/>
      <c r="M10" s="124">
        <f t="shared" ref="M10" si="1">+D10*E10*251</f>
        <v>0</v>
      </c>
      <c r="N10" s="125">
        <f t="shared" si="0"/>
        <v>0</v>
      </c>
    </row>
    <row r="11" spans="1:14" x14ac:dyDescent="0.3">
      <c r="A11" s="70"/>
      <c r="B11" s="67" t="s">
        <v>60</v>
      </c>
      <c r="C11" s="68" t="s">
        <v>61</v>
      </c>
      <c r="D11" s="85">
        <v>82.78</v>
      </c>
      <c r="E11" s="116"/>
      <c r="F11" s="69"/>
      <c r="G11" s="69"/>
      <c r="H11" s="69"/>
      <c r="I11" s="69"/>
      <c r="J11" s="69"/>
      <c r="K11" s="69"/>
      <c r="L11" s="69" t="s">
        <v>18</v>
      </c>
      <c r="M11" s="124">
        <f>+(D11*E11)</f>
        <v>0</v>
      </c>
      <c r="N11" s="125">
        <f t="shared" si="0"/>
        <v>0</v>
      </c>
    </row>
    <row r="12" spans="1:14" ht="15" thickBot="1" x14ac:dyDescent="0.35">
      <c r="B12" s="24" t="s">
        <v>39</v>
      </c>
      <c r="C12" s="48"/>
      <c r="D12" s="86"/>
      <c r="E12" s="49"/>
      <c r="F12" s="49"/>
      <c r="G12" s="49"/>
      <c r="H12" s="49"/>
      <c r="I12" s="49"/>
      <c r="J12" s="49"/>
      <c r="K12" s="49"/>
      <c r="L12" s="49"/>
      <c r="M12" s="126"/>
      <c r="N12" s="126"/>
    </row>
    <row r="13" spans="1:14" ht="28.8" x14ac:dyDescent="0.3">
      <c r="B13" s="71" t="s">
        <v>62</v>
      </c>
      <c r="C13" s="47" t="s">
        <v>36</v>
      </c>
      <c r="D13" s="87">
        <f>+D6+D7+D8+D9</f>
        <v>1168.8399999999999</v>
      </c>
      <c r="E13" s="117"/>
      <c r="F13" s="5"/>
      <c r="G13" s="5"/>
      <c r="H13" s="5"/>
      <c r="I13" s="5"/>
      <c r="J13" s="5"/>
      <c r="K13" s="5"/>
      <c r="L13" s="5" t="s">
        <v>18</v>
      </c>
      <c r="M13" s="124">
        <f>+(D13*E13)</f>
        <v>0</v>
      </c>
      <c r="N13" s="125">
        <f t="shared" si="0"/>
        <v>0</v>
      </c>
    </row>
    <row r="14" spans="1:14" ht="16.8" thickBot="1" x14ac:dyDescent="0.35">
      <c r="B14" s="24" t="s">
        <v>16</v>
      </c>
      <c r="C14" s="44"/>
      <c r="D14" s="45" t="s">
        <v>17</v>
      </c>
      <c r="E14" s="46"/>
      <c r="F14" s="46"/>
      <c r="G14" s="46"/>
      <c r="H14" s="46"/>
      <c r="I14" s="46"/>
      <c r="J14" s="46"/>
      <c r="K14" s="46"/>
      <c r="L14" s="46"/>
      <c r="M14" s="127"/>
      <c r="N14" s="128"/>
    </row>
    <row r="15" spans="1:14" x14ac:dyDescent="0.3">
      <c r="B15" s="25" t="s">
        <v>23</v>
      </c>
      <c r="C15" s="8"/>
      <c r="D15" s="42">
        <v>0</v>
      </c>
      <c r="E15" s="118"/>
      <c r="F15" s="14"/>
      <c r="G15" s="14"/>
      <c r="H15" s="14"/>
      <c r="I15" s="65" t="s">
        <v>18</v>
      </c>
      <c r="J15" s="14"/>
      <c r="K15" s="50"/>
      <c r="L15" s="14"/>
      <c r="M15" s="124">
        <f>+ (D15*E15)*12</f>
        <v>0</v>
      </c>
      <c r="N15" s="125">
        <f t="shared" ref="N15:N43" si="2">+M15*1.15</f>
        <v>0</v>
      </c>
    </row>
    <row r="16" spans="1:14" ht="15" thickBot="1" x14ac:dyDescent="0.35">
      <c r="B16" s="24" t="s">
        <v>27</v>
      </c>
      <c r="C16" s="6"/>
      <c r="D16" s="12" t="s">
        <v>9</v>
      </c>
      <c r="E16" s="7"/>
      <c r="F16" s="7"/>
      <c r="G16" s="7"/>
      <c r="H16" s="7"/>
      <c r="I16" s="7"/>
      <c r="J16" s="7"/>
      <c r="K16" s="7"/>
      <c r="L16" s="7"/>
      <c r="M16" s="129"/>
      <c r="N16" s="130"/>
    </row>
    <row r="17" spans="1:14" ht="16.2" x14ac:dyDescent="0.3">
      <c r="B17" s="26" t="s">
        <v>26</v>
      </c>
      <c r="C17" s="57" t="s">
        <v>42</v>
      </c>
      <c r="D17" s="9">
        <v>4</v>
      </c>
      <c r="E17" s="113"/>
      <c r="F17" s="9"/>
      <c r="G17" s="9"/>
      <c r="H17" s="9" t="s">
        <v>18</v>
      </c>
      <c r="I17" s="9"/>
      <c r="J17" s="9"/>
      <c r="K17" s="9"/>
      <c r="L17" s="9"/>
      <c r="M17" s="131">
        <f>+(D17*E17)*52</f>
        <v>0</v>
      </c>
      <c r="N17" s="125">
        <f t="shared" si="2"/>
        <v>0</v>
      </c>
    </row>
    <row r="18" spans="1:14" ht="16.2" x14ac:dyDescent="0.3">
      <c r="B18" s="27" t="s">
        <v>25</v>
      </c>
      <c r="C18" s="58" t="s">
        <v>43</v>
      </c>
      <c r="D18" s="11">
        <v>4</v>
      </c>
      <c r="E18" s="112"/>
      <c r="F18" s="11"/>
      <c r="G18" s="11"/>
      <c r="H18" s="66" t="s">
        <v>18</v>
      </c>
      <c r="I18" s="51"/>
      <c r="J18" s="51"/>
      <c r="K18" s="11"/>
      <c r="L18" s="11"/>
      <c r="M18" s="124">
        <f>+(D18*E18)*52</f>
        <v>0</v>
      </c>
      <c r="N18" s="125">
        <f t="shared" si="2"/>
        <v>0</v>
      </c>
    </row>
    <row r="19" spans="1:14" x14ac:dyDescent="0.3">
      <c r="B19" s="64" t="s">
        <v>63</v>
      </c>
      <c r="C19" s="10"/>
      <c r="D19" s="11">
        <v>4</v>
      </c>
      <c r="E19" s="112"/>
      <c r="F19" s="11"/>
      <c r="G19" s="11"/>
      <c r="H19" s="11"/>
      <c r="I19" s="11"/>
      <c r="J19" s="11"/>
      <c r="K19" s="11"/>
      <c r="L19" s="66" t="s">
        <v>18</v>
      </c>
      <c r="M19" s="124">
        <f>+D19*E19</f>
        <v>0</v>
      </c>
      <c r="N19" s="125">
        <f t="shared" si="2"/>
        <v>0</v>
      </c>
    </row>
    <row r="20" spans="1:14" x14ac:dyDescent="0.3">
      <c r="B20" s="27" t="s">
        <v>28</v>
      </c>
      <c r="C20" s="10"/>
      <c r="D20" s="11">
        <v>2</v>
      </c>
      <c r="E20" s="112"/>
      <c r="F20" s="11"/>
      <c r="G20" s="11"/>
      <c r="H20" s="11"/>
      <c r="I20" s="11" t="s">
        <v>18</v>
      </c>
      <c r="J20" s="11"/>
      <c r="K20" s="11"/>
      <c r="L20" s="11"/>
      <c r="M20" s="124">
        <f>+(D20*E20)*12</f>
        <v>0</v>
      </c>
      <c r="N20" s="125">
        <f t="shared" si="2"/>
        <v>0</v>
      </c>
    </row>
    <row r="21" spans="1:14" x14ac:dyDescent="0.3">
      <c r="B21" s="64" t="s">
        <v>64</v>
      </c>
      <c r="C21" s="3"/>
      <c r="D21" s="4">
        <v>61</v>
      </c>
      <c r="E21" s="114"/>
      <c r="F21" s="4"/>
      <c r="G21" s="4"/>
      <c r="H21" s="4"/>
      <c r="I21" s="4"/>
      <c r="J21" s="4"/>
      <c r="K21" s="4"/>
      <c r="L21" s="4" t="s">
        <v>18</v>
      </c>
      <c r="M21" s="124">
        <f>+D21*E21</f>
        <v>0</v>
      </c>
      <c r="N21" s="125">
        <f t="shared" ref="N21" si="3">+M21*1.15</f>
        <v>0</v>
      </c>
    </row>
    <row r="22" spans="1:14" ht="15" thickBot="1" x14ac:dyDescent="0.35">
      <c r="B22" s="28" t="s">
        <v>8</v>
      </c>
      <c r="C22" s="13"/>
      <c r="D22" s="12" t="s">
        <v>9</v>
      </c>
      <c r="E22" s="12"/>
      <c r="F22" s="12"/>
      <c r="G22" s="12"/>
      <c r="H22" s="12"/>
      <c r="I22" s="12"/>
      <c r="J22" s="12"/>
      <c r="K22" s="12"/>
      <c r="L22" s="12"/>
      <c r="M22" s="132"/>
      <c r="N22" s="133"/>
    </row>
    <row r="23" spans="1:14" ht="30.75" customHeight="1" x14ac:dyDescent="0.3">
      <c r="B23" s="30" t="s">
        <v>31</v>
      </c>
      <c r="C23" s="10"/>
      <c r="D23" s="39">
        <v>2</v>
      </c>
      <c r="E23" s="112"/>
      <c r="F23" s="11"/>
      <c r="G23" s="11"/>
      <c r="H23" s="11"/>
      <c r="I23" s="40" t="s">
        <v>18</v>
      </c>
      <c r="J23" s="40"/>
      <c r="K23" s="11"/>
      <c r="L23" s="11"/>
      <c r="M23" s="124">
        <f>+(D23*E23)*12</f>
        <v>0</v>
      </c>
      <c r="N23" s="125">
        <f t="shared" si="2"/>
        <v>0</v>
      </c>
    </row>
    <row r="24" spans="1:14" ht="15" customHeight="1" x14ac:dyDescent="0.3">
      <c r="B24" s="30" t="s">
        <v>30</v>
      </c>
      <c r="C24" s="10"/>
      <c r="D24" s="39">
        <v>2</v>
      </c>
      <c r="E24" s="112"/>
      <c r="F24" s="11"/>
      <c r="G24" s="11"/>
      <c r="H24" s="11"/>
      <c r="I24" s="11"/>
      <c r="J24" s="11"/>
      <c r="K24" s="11"/>
      <c r="L24" s="66" t="s">
        <v>18</v>
      </c>
      <c r="M24" s="124">
        <f>+D24*E24</f>
        <v>0</v>
      </c>
      <c r="N24" s="125">
        <f t="shared" si="2"/>
        <v>0</v>
      </c>
    </row>
    <row r="25" spans="1:14" ht="15" thickBot="1" x14ac:dyDescent="0.35">
      <c r="B25" s="31" t="s">
        <v>10</v>
      </c>
      <c r="C25" s="6"/>
      <c r="D25" s="12" t="s">
        <v>9</v>
      </c>
      <c r="E25" s="7"/>
      <c r="F25" s="7"/>
      <c r="G25" s="7"/>
      <c r="H25" s="7"/>
      <c r="I25" s="7"/>
      <c r="J25" s="7"/>
      <c r="K25" s="7"/>
      <c r="L25" s="7"/>
      <c r="M25" s="129"/>
      <c r="N25" s="130"/>
    </row>
    <row r="26" spans="1:14" x14ac:dyDescent="0.3">
      <c r="B26" s="29" t="s">
        <v>44</v>
      </c>
      <c r="C26" s="8"/>
      <c r="D26" s="9">
        <v>23</v>
      </c>
      <c r="E26" s="113"/>
      <c r="F26" s="9"/>
      <c r="G26" s="9"/>
      <c r="H26" s="9"/>
      <c r="I26" s="9"/>
      <c r="J26" s="9"/>
      <c r="K26" s="9" t="s">
        <v>18</v>
      </c>
      <c r="L26" s="9"/>
      <c r="M26" s="124">
        <f>+(D26*E26)*2</f>
        <v>0</v>
      </c>
      <c r="N26" s="125">
        <f t="shared" si="2"/>
        <v>0</v>
      </c>
    </row>
    <row r="27" spans="1:14" x14ac:dyDescent="0.3">
      <c r="B27" s="72" t="s">
        <v>65</v>
      </c>
      <c r="C27" s="10"/>
      <c r="D27" s="11">
        <v>43</v>
      </c>
      <c r="E27" s="112"/>
      <c r="F27" s="11"/>
      <c r="G27" s="11"/>
      <c r="H27" s="11"/>
      <c r="I27" s="11"/>
      <c r="J27" s="11"/>
      <c r="K27" s="11"/>
      <c r="L27" s="11" t="s">
        <v>18</v>
      </c>
      <c r="M27" s="124">
        <f>+D27*E27</f>
        <v>0</v>
      </c>
      <c r="N27" s="125">
        <f t="shared" si="2"/>
        <v>0</v>
      </c>
    </row>
    <row r="28" spans="1:14" x14ac:dyDescent="0.3">
      <c r="B28" s="30" t="s">
        <v>21</v>
      </c>
      <c r="C28" s="10"/>
      <c r="D28" s="11">
        <v>441</v>
      </c>
      <c r="E28" s="112"/>
      <c r="F28" s="11"/>
      <c r="G28" s="11"/>
      <c r="H28" s="11"/>
      <c r="I28" s="11"/>
      <c r="J28" s="11"/>
      <c r="K28" s="11"/>
      <c r="L28" s="11" t="s">
        <v>18</v>
      </c>
      <c r="M28" s="124">
        <f>+D28*E28</f>
        <v>0</v>
      </c>
      <c r="N28" s="125">
        <f t="shared" si="2"/>
        <v>0</v>
      </c>
    </row>
    <row r="29" spans="1:14" x14ac:dyDescent="0.3">
      <c r="B29" s="30" t="s">
        <v>22</v>
      </c>
      <c r="C29" s="10"/>
      <c r="D29" s="11">
        <v>160</v>
      </c>
      <c r="E29" s="112"/>
      <c r="F29" s="11"/>
      <c r="G29" s="11"/>
      <c r="H29" s="11"/>
      <c r="I29" s="11"/>
      <c r="J29" s="11"/>
      <c r="K29" s="11"/>
      <c r="L29" s="11" t="s">
        <v>18</v>
      </c>
      <c r="M29" s="124">
        <f>+D29*E29</f>
        <v>0</v>
      </c>
      <c r="N29" s="125">
        <f t="shared" si="2"/>
        <v>0</v>
      </c>
    </row>
    <row r="30" spans="1:14" ht="15" customHeight="1" x14ac:dyDescent="0.3">
      <c r="A30" s="70"/>
      <c r="B30" s="72" t="s">
        <v>66</v>
      </c>
      <c r="C30" s="3"/>
      <c r="D30" s="4">
        <v>3</v>
      </c>
      <c r="E30" s="114"/>
      <c r="F30" s="4"/>
      <c r="G30" s="4"/>
      <c r="H30" s="4"/>
      <c r="I30" s="4"/>
      <c r="J30" s="4" t="s">
        <v>18</v>
      </c>
      <c r="K30" s="4"/>
      <c r="L30" s="4"/>
      <c r="M30" s="124">
        <f>+(D30*E30)*4</f>
        <v>0</v>
      </c>
      <c r="N30" s="125">
        <f t="shared" si="2"/>
        <v>0</v>
      </c>
    </row>
    <row r="31" spans="1:14" ht="15" customHeight="1" x14ac:dyDescent="0.3">
      <c r="B31" s="30" t="s">
        <v>20</v>
      </c>
      <c r="C31" s="10"/>
      <c r="D31" s="11">
        <v>22</v>
      </c>
      <c r="E31" s="112"/>
      <c r="F31" s="11"/>
      <c r="G31" s="11"/>
      <c r="H31" s="11"/>
      <c r="I31" s="11"/>
      <c r="J31" s="11"/>
      <c r="K31" s="11"/>
      <c r="L31" s="66" t="s">
        <v>18</v>
      </c>
      <c r="M31" s="124">
        <f>+D31*E31</f>
        <v>0</v>
      </c>
      <c r="N31" s="125">
        <f t="shared" si="2"/>
        <v>0</v>
      </c>
    </row>
    <row r="32" spans="1:14" ht="15" customHeight="1" x14ac:dyDescent="0.3">
      <c r="B32" s="30" t="s">
        <v>33</v>
      </c>
      <c r="C32" s="10"/>
      <c r="D32" s="11">
        <v>1</v>
      </c>
      <c r="E32" s="112"/>
      <c r="F32" s="11"/>
      <c r="G32" s="11"/>
      <c r="H32" s="11"/>
      <c r="I32" s="11"/>
      <c r="J32" s="66"/>
      <c r="K32" s="41"/>
      <c r="L32" s="66" t="s">
        <v>18</v>
      </c>
      <c r="M32" s="124">
        <f t="shared" ref="M32:M33" si="4">+D32*E32</f>
        <v>0</v>
      </c>
      <c r="N32" s="125">
        <f t="shared" si="2"/>
        <v>0</v>
      </c>
    </row>
    <row r="33" spans="2:20" ht="15" customHeight="1" x14ac:dyDescent="0.3">
      <c r="B33" s="75" t="s">
        <v>69</v>
      </c>
      <c r="C33" s="37"/>
      <c r="D33" s="38">
        <v>0</v>
      </c>
      <c r="E33" s="115"/>
      <c r="F33" s="38"/>
      <c r="G33" s="38"/>
      <c r="H33" s="38"/>
      <c r="I33" s="38"/>
      <c r="J33" s="38"/>
      <c r="K33" s="38"/>
      <c r="L33" s="73" t="s">
        <v>18</v>
      </c>
      <c r="M33" s="124">
        <f t="shared" si="4"/>
        <v>0</v>
      </c>
      <c r="N33" s="125">
        <f>+M33*1.15</f>
        <v>0</v>
      </c>
    </row>
    <row r="34" spans="2:20" ht="16.2" x14ac:dyDescent="0.3">
      <c r="B34" s="72" t="s">
        <v>67</v>
      </c>
      <c r="C34" s="58" t="s">
        <v>45</v>
      </c>
      <c r="D34" s="11">
        <v>4</v>
      </c>
      <c r="E34" s="112"/>
      <c r="F34" s="11"/>
      <c r="G34" s="11"/>
      <c r="H34" s="11"/>
      <c r="I34" s="11" t="s">
        <v>18</v>
      </c>
      <c r="J34" s="11"/>
      <c r="K34" s="11"/>
      <c r="L34" s="11"/>
      <c r="M34" s="124">
        <f>+(D34*E34)*12</f>
        <v>0</v>
      </c>
      <c r="N34" s="125">
        <f t="shared" si="2"/>
        <v>0</v>
      </c>
    </row>
    <row r="35" spans="2:20" x14ac:dyDescent="0.3">
      <c r="B35" s="72" t="s">
        <v>68</v>
      </c>
      <c r="C35" s="3" t="s">
        <v>70</v>
      </c>
      <c r="D35" s="76">
        <v>1</v>
      </c>
      <c r="E35" s="112"/>
      <c r="F35" s="11"/>
      <c r="G35" s="11"/>
      <c r="H35" s="11"/>
      <c r="I35" s="43"/>
      <c r="J35" s="43"/>
      <c r="K35" s="66" t="s">
        <v>18</v>
      </c>
      <c r="L35" s="11"/>
      <c r="M35" s="124">
        <f>+(D35*E35)*2</f>
        <v>0</v>
      </c>
      <c r="N35" s="125">
        <f t="shared" ref="N35" si="5">+M35*1.15</f>
        <v>0</v>
      </c>
    </row>
    <row r="36" spans="2:20" ht="22.5" customHeight="1" thickBot="1" x14ac:dyDescent="0.35">
      <c r="B36" s="53" t="s">
        <v>11</v>
      </c>
      <c r="C36" s="54"/>
      <c r="D36" s="55" t="s">
        <v>9</v>
      </c>
      <c r="E36" s="56"/>
      <c r="F36" s="56"/>
      <c r="G36" s="56"/>
      <c r="H36" s="56"/>
      <c r="I36" s="56"/>
      <c r="J36" s="56"/>
      <c r="K36" s="56"/>
      <c r="L36" s="56"/>
      <c r="M36" s="134"/>
      <c r="N36" s="135"/>
    </row>
    <row r="37" spans="2:20" ht="28.8" x14ac:dyDescent="0.3">
      <c r="B37" s="60" t="s">
        <v>46</v>
      </c>
      <c r="C37" s="59" t="s">
        <v>47</v>
      </c>
      <c r="D37" s="52">
        <v>43</v>
      </c>
      <c r="E37" s="110"/>
      <c r="F37" s="52"/>
      <c r="G37" s="52"/>
      <c r="H37" s="52"/>
      <c r="I37" s="52"/>
      <c r="J37" s="52"/>
      <c r="K37" s="74" t="s">
        <v>18</v>
      </c>
      <c r="L37" s="52"/>
      <c r="M37" s="131">
        <f>+(D37*E37)*2</f>
        <v>0</v>
      </c>
      <c r="N37" s="136">
        <f t="shared" si="2"/>
        <v>0</v>
      </c>
    </row>
    <row r="38" spans="2:20" ht="16.2" x14ac:dyDescent="0.3">
      <c r="B38" s="30" t="s">
        <v>24</v>
      </c>
      <c r="C38" s="58" t="s">
        <v>45</v>
      </c>
      <c r="D38" s="11">
        <v>2</v>
      </c>
      <c r="E38" s="112"/>
      <c r="F38" s="11"/>
      <c r="G38" s="11"/>
      <c r="H38" s="11" t="s">
        <v>18</v>
      </c>
      <c r="I38" s="11"/>
      <c r="J38" s="11"/>
      <c r="K38" s="11"/>
      <c r="L38" s="11"/>
      <c r="M38" s="137">
        <f>+(D38*E38)*52</f>
        <v>0</v>
      </c>
      <c r="N38" s="138">
        <f t="shared" si="2"/>
        <v>0</v>
      </c>
    </row>
    <row r="39" spans="2:20" ht="16.2" x14ac:dyDescent="0.3">
      <c r="B39" s="30" t="s">
        <v>48</v>
      </c>
      <c r="C39" s="58" t="s">
        <v>51</v>
      </c>
      <c r="D39" s="11">
        <v>4</v>
      </c>
      <c r="E39" s="112"/>
      <c r="F39" s="11"/>
      <c r="G39" s="11"/>
      <c r="H39" s="66" t="s">
        <v>18</v>
      </c>
      <c r="I39" s="51"/>
      <c r="J39" s="51"/>
      <c r="K39" s="11"/>
      <c r="L39" s="11"/>
      <c r="M39" s="137">
        <f>+(D39*E39)*52</f>
        <v>0</v>
      </c>
      <c r="N39" s="138">
        <f t="shared" si="2"/>
        <v>0</v>
      </c>
      <c r="T39" t="s">
        <v>41</v>
      </c>
    </row>
    <row r="40" spans="2:20" ht="16.2" x14ac:dyDescent="0.3">
      <c r="B40" s="32" t="s">
        <v>49</v>
      </c>
      <c r="C40" s="58" t="s">
        <v>50</v>
      </c>
      <c r="D40" s="11">
        <v>2</v>
      </c>
      <c r="E40" s="112"/>
      <c r="F40" s="11"/>
      <c r="G40" s="11"/>
      <c r="H40" s="11"/>
      <c r="I40" s="11"/>
      <c r="J40" s="66" t="s">
        <v>18</v>
      </c>
      <c r="K40" s="11"/>
      <c r="L40" s="11"/>
      <c r="M40" s="137">
        <f>+(D40*E40)*4</f>
        <v>0</v>
      </c>
      <c r="N40" s="138">
        <f t="shared" si="2"/>
        <v>0</v>
      </c>
    </row>
    <row r="41" spans="2:20" ht="15" thickBot="1" x14ac:dyDescent="0.35">
      <c r="B41" s="31" t="s">
        <v>12</v>
      </c>
      <c r="C41" s="6"/>
      <c r="D41" s="12" t="s">
        <v>9</v>
      </c>
      <c r="E41" s="7"/>
      <c r="F41" s="7"/>
      <c r="G41" s="7"/>
      <c r="H41" s="7"/>
      <c r="I41" s="7"/>
      <c r="J41" s="7"/>
      <c r="K41" s="7"/>
      <c r="L41" s="7"/>
      <c r="M41" s="129"/>
      <c r="N41" s="130"/>
    </row>
    <row r="42" spans="2:20" ht="30.75" customHeight="1" x14ac:dyDescent="0.3">
      <c r="B42" s="104" t="s">
        <v>29</v>
      </c>
      <c r="C42" s="105"/>
      <c r="D42" s="52">
        <v>1</v>
      </c>
      <c r="E42" s="110"/>
      <c r="F42" s="52"/>
      <c r="G42" s="52"/>
      <c r="H42" s="52"/>
      <c r="I42" s="52"/>
      <c r="J42" s="52"/>
      <c r="K42" s="99" t="s">
        <v>18</v>
      </c>
      <c r="L42" s="77"/>
      <c r="M42" s="131">
        <f>+(D42*E42)*2</f>
        <v>0</v>
      </c>
      <c r="N42" s="136">
        <f t="shared" si="2"/>
        <v>0</v>
      </c>
    </row>
    <row r="43" spans="2:20" ht="15" thickBot="1" x14ac:dyDescent="0.35">
      <c r="B43" s="106" t="s">
        <v>15</v>
      </c>
      <c r="C43" s="107"/>
      <c r="D43" s="78">
        <v>25</v>
      </c>
      <c r="E43" s="111"/>
      <c r="F43" s="78"/>
      <c r="G43" s="78"/>
      <c r="H43" s="78"/>
      <c r="I43" s="78"/>
      <c r="J43" s="79" t="s">
        <v>18</v>
      </c>
      <c r="K43" s="78"/>
      <c r="L43" s="80"/>
      <c r="M43" s="139">
        <f>+(D43*E43)*4</f>
        <v>0</v>
      </c>
      <c r="N43" s="140">
        <f t="shared" si="2"/>
        <v>0</v>
      </c>
    </row>
    <row r="44" spans="2:20" ht="15" thickBo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41"/>
      <c r="N44" s="141"/>
    </row>
    <row r="45" spans="2:20" x14ac:dyDescent="0.3">
      <c r="B45" s="15" t="s">
        <v>40</v>
      </c>
      <c r="C45" s="16"/>
      <c r="D45" s="16"/>
      <c r="E45" s="16"/>
      <c r="F45" s="17"/>
      <c r="G45" s="17"/>
      <c r="H45" s="17"/>
      <c r="I45" s="17"/>
      <c r="J45" s="17"/>
      <c r="K45" s="18"/>
      <c r="L45" s="18"/>
      <c r="M45" s="142">
        <f>SUM(M6:M44)</f>
        <v>0</v>
      </c>
      <c r="N45" s="121">
        <f>SUM(N6:N44)</f>
        <v>0</v>
      </c>
    </row>
    <row r="46" spans="2:20" ht="15" thickBot="1" x14ac:dyDescent="0.35">
      <c r="B46" s="102" t="s">
        <v>13</v>
      </c>
      <c r="C46" s="103"/>
      <c r="D46" s="103"/>
      <c r="E46" s="103"/>
      <c r="F46" s="103"/>
      <c r="G46" s="103"/>
      <c r="H46" s="103"/>
      <c r="I46" s="103"/>
      <c r="J46" s="63"/>
      <c r="K46" s="19"/>
      <c r="L46" s="19"/>
      <c r="M46" s="143">
        <f>M45/12</f>
        <v>0</v>
      </c>
      <c r="N46" s="122">
        <f>N45/12</f>
        <v>0</v>
      </c>
    </row>
    <row r="47" spans="2:20" ht="15" thickBo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41"/>
      <c r="N47" s="120"/>
    </row>
    <row r="48" spans="2:20" x14ac:dyDescent="0.3">
      <c r="B48" s="91" t="s">
        <v>14</v>
      </c>
      <c r="C48" s="92"/>
      <c r="D48" s="93"/>
      <c r="E48" s="94"/>
      <c r="F48" s="95"/>
      <c r="G48" s="95"/>
      <c r="H48" s="95"/>
      <c r="I48" s="95"/>
      <c r="J48" s="95"/>
      <c r="K48" s="95"/>
      <c r="L48" s="95"/>
      <c r="M48" s="95"/>
      <c r="N48" s="96"/>
    </row>
    <row r="49" spans="2:14" ht="28.8" x14ac:dyDescent="0.3">
      <c r="B49" s="97" t="s">
        <v>71</v>
      </c>
      <c r="C49" s="88" t="s">
        <v>72</v>
      </c>
      <c r="D49" s="89">
        <v>1</v>
      </c>
      <c r="E49" s="108"/>
      <c r="F49" s="90"/>
      <c r="G49" s="90"/>
      <c r="H49" s="90"/>
      <c r="I49" s="90"/>
      <c r="J49" s="90"/>
      <c r="K49" s="90"/>
      <c r="L49" s="90"/>
      <c r="M49" s="144">
        <f>D49*E49</f>
        <v>0</v>
      </c>
      <c r="N49" s="119">
        <f>M49*1.15</f>
        <v>0</v>
      </c>
    </row>
    <row r="50" spans="2:14" ht="33" customHeight="1" thickBot="1" x14ac:dyDescent="0.35">
      <c r="B50" s="81" t="s">
        <v>53</v>
      </c>
      <c r="C50" s="83" t="s">
        <v>54</v>
      </c>
      <c r="D50" s="98">
        <v>1</v>
      </c>
      <c r="E50" s="109"/>
      <c r="F50" s="82"/>
      <c r="G50" s="82"/>
      <c r="H50" s="82"/>
      <c r="I50" s="82"/>
      <c r="J50" s="82"/>
      <c r="K50" s="82"/>
      <c r="L50" s="82"/>
      <c r="M50" s="145">
        <f>D50*E50</f>
        <v>0</v>
      </c>
      <c r="N50" s="123">
        <f>M50*1.15</f>
        <v>0</v>
      </c>
    </row>
  </sheetData>
  <sheetProtection algorithmName="SHA-512" hashValue="+AAHQYHkMgc1arygqFY9OmQdAc1FJUCF+/AKh8WjjRuXn0XIuAaAxls0Qsbq1XNaaPlBH9k516waea6FZpTqcA==" saltValue="gsUfZ70nNYr0HO91JFLblA==" spinCount="100000" sheet="1" objects="1" scenarios="1"/>
  <mergeCells count="5">
    <mergeCell ref="B4:N4"/>
    <mergeCell ref="B2:N2"/>
    <mergeCell ref="B46:I46"/>
    <mergeCell ref="B42:C42"/>
    <mergeCell ref="B43:C43"/>
  </mergeCells>
  <pageMargins left="0.23622047244094491" right="0.23622047244094491" top="0.74803149606299213" bottom="0.74803149606299213" header="0.31496062992125984" footer="0.31496062992125984"/>
  <pageSetup paperSize="8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2019-12-16T11:51:27Z</dcterms:modified>
</cp:coreProperties>
</file>